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OP VaI_2016_de minimis\Juraj Šanoba, Ing\VO\WEB\"/>
    </mc:Choice>
  </mc:AlternateContent>
  <bookViews>
    <workbookView xWindow="0" yWindow="0" windowWidth="20205" windowHeight="961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2'!$A$1:$A$94</definedName>
    <definedName name="aukcia">[1]summary!$F$187</definedName>
    <definedName name="_xlnm.Print_Titles" localSheetId="0">'Príloha č. 2'!$5:$8</definedName>
    <definedName name="_xlnm.Print_Area" localSheetId="0">'Príloha č. 2'!$B$4:$J$94</definedName>
    <definedName name="obstarávateľ" comment="obstarávateľ vs verejný obstarávateľ">[1]summary!$Z$4</definedName>
    <definedName name="today">[1]summary!$K$37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7" i="1" l="1"/>
  <c r="J86" i="1"/>
  <c r="J85" i="1"/>
  <c r="J84" i="1"/>
  <c r="J88" i="1" s="1"/>
  <c r="J77" i="1"/>
  <c r="J76" i="1"/>
  <c r="J75" i="1"/>
  <c r="J74" i="1"/>
  <c r="J73" i="1"/>
  <c r="J72" i="1"/>
  <c r="J78" i="1" s="1"/>
  <c r="J59" i="1"/>
  <c r="J58" i="1"/>
  <c r="J57" i="1"/>
  <c r="J56" i="1"/>
  <c r="J60" i="1" s="1"/>
  <c r="J45" i="1"/>
  <c r="J44" i="1"/>
  <c r="J43" i="1"/>
  <c r="J42" i="1"/>
  <c r="J46" i="1" s="1"/>
  <c r="J31" i="1"/>
  <c r="J30" i="1"/>
  <c r="J29" i="1"/>
  <c r="J28" i="1"/>
  <c r="J32" i="1" s="1"/>
  <c r="A5" i="1"/>
  <c r="A91" i="1" s="1"/>
  <c r="J4" i="1"/>
  <c r="A8" i="1" l="1"/>
  <c r="A29" i="1"/>
  <c r="A33" i="1"/>
  <c r="A40" i="1"/>
  <c r="A45" i="1"/>
  <c r="A51" i="1"/>
  <c r="A54" i="1"/>
  <c r="A59" i="1"/>
  <c r="A61" i="1"/>
  <c r="A65" i="1"/>
  <c r="A68" i="1"/>
  <c r="A72" i="1"/>
  <c r="A74" i="1"/>
  <c r="A76" i="1"/>
  <c r="A78" i="1"/>
  <c r="A81" i="1"/>
  <c r="A92" i="1"/>
  <c r="A6" i="1"/>
  <c r="A27" i="1"/>
  <c r="A34" i="1"/>
  <c r="A38" i="1"/>
  <c r="A41" i="1"/>
  <c r="A48" i="1"/>
  <c r="A52" i="1"/>
  <c r="A55" i="1"/>
  <c r="A62" i="1"/>
  <c r="A66" i="1"/>
  <c r="A69" i="1"/>
  <c r="A82" i="1"/>
  <c r="A85" i="1"/>
  <c r="A87" i="1"/>
  <c r="A89" i="1"/>
  <c r="A93" i="1"/>
  <c r="A26" i="1"/>
  <c r="A31" i="1"/>
  <c r="A37" i="1"/>
  <c r="A43" i="1"/>
  <c r="A47" i="1"/>
  <c r="A57" i="1"/>
  <c r="A7" i="1"/>
  <c r="A28" i="1"/>
  <c r="A30" i="1"/>
  <c r="A32" i="1"/>
  <c r="A35" i="1"/>
  <c r="A42" i="1"/>
  <c r="A44" i="1"/>
  <c r="A46" i="1"/>
  <c r="A49" i="1"/>
  <c r="A56" i="1"/>
  <c r="A58" i="1"/>
  <c r="A60" i="1"/>
  <c r="A63" i="1"/>
  <c r="A70" i="1"/>
  <c r="A73" i="1"/>
  <c r="A75" i="1"/>
  <c r="A77" i="1"/>
  <c r="A79" i="1"/>
  <c r="A83" i="1"/>
  <c r="A90" i="1"/>
  <c r="A94" i="1"/>
  <c r="A25" i="1"/>
  <c r="A36" i="1"/>
  <c r="A39" i="1"/>
  <c r="A50" i="1"/>
  <c r="A53" i="1"/>
  <c r="A64" i="1"/>
  <c r="A67" i="1"/>
  <c r="A71" i="1"/>
  <c r="A80" i="1"/>
  <c r="A84" i="1"/>
  <c r="A86" i="1"/>
  <c r="A88" i="1"/>
  <c r="G94" i="1" l="1"/>
  <c r="B7" i="1"/>
  <c r="G66" i="1"/>
  <c r="G52" i="1"/>
  <c r="G38" i="1"/>
  <c r="B5" i="1"/>
  <c r="B23" i="1"/>
  <c r="C12" i="1"/>
  <c r="A9" i="1"/>
  <c r="A4" i="1"/>
  <c r="A22" i="1" l="1"/>
  <c r="A18" i="1"/>
  <c r="A14" i="1"/>
  <c r="A11" i="1"/>
  <c r="A24" i="1"/>
  <c r="A21" i="1"/>
  <c r="A17" i="1"/>
  <c r="A13" i="1"/>
  <c r="A10" i="1"/>
  <c r="A19" i="1"/>
  <c r="A12" i="1"/>
  <c r="A20" i="1"/>
  <c r="A16" i="1"/>
  <c r="A23" i="1"/>
  <c r="A15" i="1"/>
</calcChain>
</file>

<file path=xl/sharedStrings.xml><?xml version="1.0" encoding="utf-8"?>
<sst xmlns="http://schemas.openxmlformats.org/spreadsheetml/2006/main" count="155" uniqueCount="44">
  <si>
    <t>Pokyny k vyplneniu: Vypĺňajú sa žlto vyznačené polia !!!</t>
  </si>
  <si>
    <t>Stavebné práce</t>
  </si>
  <si>
    <t>Na základe Vašej výzvy na predloženie cenovej ponuky Vám predkladáme cenovú ponuku a vyhlasujeme, že sme si preštudovali Výzvu na predloženie cenovej ponuky a súhlasíme s podmienkami uvedenými vo Výzve na predloženie cenovej ponuky.</t>
  </si>
  <si>
    <t>Obchodný názov:</t>
  </si>
  <si>
    <t>Sídlo:</t>
  </si>
  <si>
    <t>IČO:</t>
  </si>
  <si>
    <t>Štatutár/ štatutári:</t>
  </si>
  <si>
    <t>Kontaktná adresa:</t>
  </si>
  <si>
    <t>Kontaktná osoba:</t>
  </si>
  <si>
    <t>Mobil:</t>
  </si>
  <si>
    <t>e-mailový kontakt:</t>
  </si>
  <si>
    <t>Časť č. 1:</t>
  </si>
  <si>
    <t>CNC MAGNETICKÁ BRUSKA</t>
  </si>
  <si>
    <t>Položka</t>
  </si>
  <si>
    <t>Názov výrobcu</t>
  </si>
  <si>
    <t>Typové označenie</t>
  </si>
  <si>
    <t>Merná jednotka</t>
  </si>
  <si>
    <t>Jednotková cena 
v EUR bez DPH*</t>
  </si>
  <si>
    <t>Množstvo</t>
  </si>
  <si>
    <t>Cena celkom 
v EUR bez DPH</t>
  </si>
  <si>
    <t xml:space="preserve">CNC MAGNETICKÁ BRUSKA 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</si>
  <si>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</si>
  <si>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</si>
  <si>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</si>
  <si>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</si>
  <si>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</si>
  <si>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>Zaškolenie personálu na obsluhu zariadenia</t>
  </si>
  <si>
    <t>* Ak je neplatca DPH, uvádza sa jednotková cena celkom.</t>
  </si>
  <si>
    <t xml:space="preserve">Cenová ponuka spolu: </t>
  </si>
  <si>
    <t>Miesto:</t>
  </si>
  <si>
    <t>Dátum:</t>
  </si>
  <si>
    <t>Časť č. 2:</t>
  </si>
  <si>
    <t>Sústruh SEMI CNC</t>
  </si>
  <si>
    <t>Časť č. 3:</t>
  </si>
  <si>
    <t>Súradnicový merací stroj SMS</t>
  </si>
  <si>
    <t>Časť č. 4:</t>
  </si>
  <si>
    <t xml:space="preserve"> SOFTVÉR + Hardvérové vybavenie - PC kompatibilné so SOFTVÉRom</t>
  </si>
  <si>
    <t>Názov predmetu:</t>
  </si>
  <si>
    <t xml:space="preserve"> SOFTVÉR</t>
  </si>
  <si>
    <t>Základný konštrukčný balík pre všeobecnú konštrukciu 
Pracovisko č. 1</t>
  </si>
  <si>
    <t>Základný konštrukčný balík pre všeobecnú konštrukciu  + návrh postupových strižných nástrojov + modul pre vstrekovacie formy
Pracovisko č. 2</t>
  </si>
  <si>
    <t>CAM - 3-osé frézovanie
a CAM sústruženie
Pracovisko č. 3</t>
  </si>
  <si>
    <t>Hardvérové vybavenie - PC kompatibilné so SOFTVÉRom</t>
  </si>
  <si>
    <t>Hardvérové vybavenie -  PC kompatibilné so SOFTVÉRom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</si>
</sst>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16">
    <xf numFmtId="0" fontId="0" fillId="0" borderId="0" xfId="0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0" xfId="0" quotePrefix="1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49" fontId="0" fillId="0" borderId="0" xfId="0" applyNumberFormat="1" applyFont="1" applyFill="1" applyProtection="1"/>
    <xf numFmtId="0" fontId="0" fillId="0" borderId="0" xfId="0" applyFont="1" applyAlignment="1" applyProtection="1">
      <alignment vertical="center"/>
    </xf>
    <xf numFmtId="49" fontId="0" fillId="0" borderId="0" xfId="0" applyNumberFormat="1" applyFont="1" applyBorder="1" applyProtection="1"/>
    <xf numFmtId="0" fontId="0" fillId="0" borderId="11" xfId="0" applyFont="1" applyBorder="1" applyProtection="1"/>
    <xf numFmtId="0" fontId="0" fillId="0" borderId="0" xfId="0" applyFont="1" applyBorder="1" applyProtection="1"/>
    <xf numFmtId="0" fontId="0" fillId="0" borderId="0" xfId="0" applyFont="1" applyProtection="1"/>
    <xf numFmtId="49" fontId="0" fillId="0" borderId="0" xfId="0" applyNumberFormat="1" applyFont="1" applyProtection="1"/>
    <xf numFmtId="49" fontId="1" fillId="5" borderId="0" xfId="0" applyNumberFormat="1" applyFont="1" applyFill="1" applyAlignment="1" applyProtection="1"/>
    <xf numFmtId="0" fontId="11" fillId="2" borderId="15" xfId="0" applyFont="1" applyFill="1" applyBorder="1" applyAlignment="1" applyProtection="1">
      <alignment vertical="center" wrapText="1"/>
    </xf>
    <xf numFmtId="0" fontId="11" fillId="2" borderId="16" xfId="0" applyFont="1" applyFill="1" applyBorder="1" applyAlignment="1" applyProtection="1">
      <alignment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vertical="center" wrapText="1"/>
    </xf>
    <xf numFmtId="0" fontId="10" fillId="2" borderId="17" xfId="0" applyFont="1" applyFill="1" applyBorder="1" applyAlignment="1" applyProtection="1">
      <alignment vertical="center" wrapText="1"/>
    </xf>
    <xf numFmtId="0" fontId="13" fillId="3" borderId="18" xfId="0" applyFont="1" applyFill="1" applyBorder="1" applyAlignment="1" applyProtection="1">
      <alignment vertical="center" wrapText="1"/>
      <protection locked="0"/>
    </xf>
    <xf numFmtId="0" fontId="13" fillId="3" borderId="16" xfId="0" applyFont="1" applyFill="1" applyBorder="1" applyAlignment="1" applyProtection="1">
      <alignment vertical="center" wrapText="1"/>
      <protection locked="0"/>
    </xf>
    <xf numFmtId="164" fontId="12" fillId="4" borderId="17" xfId="0" applyNumberFormat="1" applyFont="1" applyFill="1" applyBorder="1" applyAlignment="1" applyProtection="1">
      <alignment horizontal="center" vertical="center" wrapText="1"/>
    </xf>
    <xf numFmtId="4" fontId="12" fillId="3" borderId="19" xfId="0" applyNumberFormat="1" applyFont="1" applyFill="1" applyBorder="1" applyAlignment="1" applyProtection="1">
      <alignment vertical="center" wrapText="1"/>
      <protection locked="0"/>
    </xf>
    <xf numFmtId="164" fontId="12" fillId="4" borderId="11" xfId="0" applyNumberFormat="1" applyFont="1" applyFill="1" applyBorder="1" applyAlignment="1" applyProtection="1">
      <alignment vertical="center" wrapText="1"/>
    </xf>
    <xf numFmtId="4" fontId="12" fillId="0" borderId="17" xfId="0" applyNumberFormat="1" applyFont="1" applyFill="1" applyBorder="1" applyAlignment="1" applyProtection="1">
      <alignment vertical="center" wrapText="1"/>
    </xf>
    <xf numFmtId="0" fontId="12" fillId="4" borderId="21" xfId="0" applyNumberFormat="1" applyFont="1" applyFill="1" applyBorder="1" applyAlignment="1" applyProtection="1">
      <alignment vertical="center" wrapText="1"/>
    </xf>
    <xf numFmtId="164" fontId="12" fillId="4" borderId="6" xfId="0" applyNumberFormat="1" applyFont="1" applyFill="1" applyBorder="1" applyAlignment="1" applyProtection="1">
      <alignment horizontal="center" vertical="center" wrapText="1"/>
    </xf>
    <xf numFmtId="164" fontId="12" fillId="4" borderId="7" xfId="0" applyNumberFormat="1" applyFont="1" applyFill="1" applyBorder="1" applyAlignment="1" applyProtection="1">
      <alignment horizontal="center" vertical="center" wrapText="1"/>
    </xf>
    <xf numFmtId="164" fontId="12" fillId="4" borderId="22" xfId="0" applyNumberFormat="1" applyFont="1" applyFill="1" applyBorder="1" applyAlignment="1" applyProtection="1">
      <alignment horizontal="center" vertical="center" wrapText="1"/>
    </xf>
    <xf numFmtId="4" fontId="12" fillId="3" borderId="23" xfId="0" applyNumberFormat="1" applyFont="1" applyFill="1" applyBorder="1" applyAlignment="1" applyProtection="1">
      <alignment vertical="center" wrapText="1"/>
      <protection locked="0"/>
    </xf>
    <xf numFmtId="164" fontId="12" fillId="4" borderId="24" xfId="0" applyNumberFormat="1" applyFont="1" applyFill="1" applyBorder="1" applyAlignment="1" applyProtection="1">
      <alignment vertical="center" wrapText="1"/>
    </xf>
    <xf numFmtId="4" fontId="12" fillId="0" borderId="22" xfId="0" applyNumberFormat="1" applyFont="1" applyFill="1" applyBorder="1" applyAlignment="1" applyProtection="1">
      <alignment vertical="center" wrapText="1"/>
    </xf>
    <xf numFmtId="0" fontId="12" fillId="4" borderId="9" xfId="0" applyNumberFormat="1" applyFont="1" applyFill="1" applyBorder="1" applyAlignment="1" applyProtection="1">
      <alignment vertical="center" wrapText="1"/>
    </xf>
    <xf numFmtId="164" fontId="12" fillId="4" borderId="8" xfId="0" applyNumberFormat="1" applyFont="1" applyFill="1" applyBorder="1" applyAlignment="1" applyProtection="1">
      <alignment horizontal="center" vertical="center" wrapText="1"/>
    </xf>
    <xf numFmtId="164" fontId="12" fillId="4" borderId="10" xfId="0" applyNumberFormat="1" applyFont="1" applyFill="1" applyBorder="1" applyAlignment="1" applyProtection="1">
      <alignment horizontal="center"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7" xfId="0" applyNumberFormat="1" applyFont="1" applyFill="1" applyBorder="1" applyAlignment="1" applyProtection="1">
      <alignment vertical="center" wrapText="1"/>
    </xf>
    <xf numFmtId="0" fontId="12" fillId="4" borderId="32" xfId="0" applyNumberFormat="1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4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horizontal="center" vertical="center" wrapText="1"/>
    </xf>
    <xf numFmtId="4" fontId="12" fillId="3" borderId="36" xfId="0" applyNumberFormat="1" applyFont="1" applyFill="1" applyBorder="1" applyAlignment="1" applyProtection="1">
      <alignment vertical="center" wrapText="1"/>
      <protection locked="0"/>
    </xf>
    <xf numFmtId="164" fontId="12" fillId="4" borderId="37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Fill="1" applyAlignment="1" applyProtection="1">
      <alignment vertical="top"/>
    </xf>
    <xf numFmtId="0" fontId="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4" fontId="1" fillId="2" borderId="38" xfId="0" applyNumberFormat="1" applyFont="1" applyFill="1" applyBorder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8" fillId="0" borderId="39" xfId="1" applyFont="1" applyFill="1" applyBorder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8" fillId="0" borderId="39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13" fillId="3" borderId="6" xfId="0" applyFont="1" applyFill="1" applyBorder="1" applyAlignment="1" applyProtection="1">
      <alignment vertical="center" wrapText="1"/>
      <protection locked="0"/>
    </xf>
    <xf numFmtId="0" fontId="13" fillId="3" borderId="7" xfId="0" applyFont="1" applyFill="1" applyBorder="1" applyAlignment="1" applyProtection="1">
      <alignment vertical="center" wrapText="1"/>
      <protection locked="0"/>
    </xf>
    <xf numFmtId="0" fontId="13" fillId="3" borderId="4" xfId="0" applyFont="1" applyFill="1" applyBorder="1" applyAlignment="1" applyProtection="1">
      <alignment vertical="center" wrapText="1"/>
      <protection locked="0"/>
    </xf>
    <xf numFmtId="0" fontId="13" fillId="3" borderId="42" xfId="0" applyFont="1" applyFill="1" applyBorder="1" applyAlignment="1" applyProtection="1">
      <alignment vertical="center" wrapText="1"/>
      <protection locked="0"/>
    </xf>
    <xf numFmtId="164" fontId="12" fillId="4" borderId="43" xfId="0" applyNumberFormat="1" applyFont="1" applyFill="1" applyBorder="1" applyAlignment="1" applyProtection="1">
      <alignment horizontal="center" vertical="center" wrapText="1"/>
    </xf>
    <xf numFmtId="4" fontId="12" fillId="3" borderId="44" xfId="0" applyNumberFormat="1" applyFont="1" applyFill="1" applyBorder="1" applyAlignment="1" applyProtection="1">
      <alignment vertical="center" wrapText="1"/>
      <protection locked="0"/>
    </xf>
    <xf numFmtId="164" fontId="12" fillId="4" borderId="45" xfId="0" applyNumberFormat="1" applyFont="1" applyFill="1" applyBorder="1" applyAlignment="1" applyProtection="1">
      <alignment vertical="center" wrapText="1"/>
    </xf>
    <xf numFmtId="0" fontId="13" fillId="3" borderId="49" xfId="0" applyFont="1" applyFill="1" applyBorder="1" applyAlignment="1" applyProtection="1">
      <alignment horizontal="center" vertical="center" wrapText="1"/>
      <protection locked="0"/>
    </xf>
    <xf numFmtId="0" fontId="13" fillId="3" borderId="50" xfId="0" applyFont="1" applyFill="1" applyBorder="1" applyAlignment="1" applyProtection="1">
      <alignment vertical="center" wrapText="1"/>
      <protection locked="0"/>
    </xf>
    <xf numFmtId="4" fontId="12" fillId="0" borderId="43" xfId="0" applyNumberFormat="1" applyFont="1" applyFill="1" applyBorder="1" applyAlignment="1" applyProtection="1">
      <alignment vertical="center" wrapText="1"/>
    </xf>
    <xf numFmtId="0" fontId="11" fillId="2" borderId="12" xfId="0" applyFont="1" applyFill="1" applyBorder="1" applyAlignment="1" applyProtection="1">
      <alignment vertical="center" wrapText="1"/>
    </xf>
    <xf numFmtId="0" fontId="11" fillId="2" borderId="3" xfId="0" applyFont="1" applyFill="1" applyBorder="1" applyAlignment="1" applyProtection="1">
      <alignment vertical="center" wrapText="1"/>
    </xf>
    <xf numFmtId="0" fontId="10" fillId="2" borderId="13" xfId="0" applyFont="1" applyFill="1" applyBorder="1" applyAlignment="1" applyProtection="1">
      <alignment horizontal="center" vertical="center" wrapText="1"/>
    </xf>
    <xf numFmtId="0" fontId="11" fillId="2" borderId="51" xfId="0" applyFont="1" applyFill="1" applyBorder="1" applyAlignment="1" applyProtection="1">
      <alignment vertical="center" wrapText="1"/>
    </xf>
    <xf numFmtId="0" fontId="10" fillId="2" borderId="51" xfId="0" applyFont="1" applyFill="1" applyBorder="1" applyAlignment="1" applyProtection="1">
      <alignment vertical="center" wrapText="1"/>
    </xf>
    <xf numFmtId="4" fontId="12" fillId="0" borderId="54" xfId="0" applyNumberFormat="1" applyFont="1" applyFill="1" applyBorder="1" applyAlignment="1" applyProtection="1">
      <alignment vertical="center" wrapText="1"/>
    </xf>
    <xf numFmtId="0" fontId="10" fillId="2" borderId="12" xfId="0" applyFont="1" applyFill="1" applyBorder="1" applyAlignment="1" applyProtection="1">
      <alignment vertical="center" wrapText="1"/>
    </xf>
    <xf numFmtId="0" fontId="10" fillId="2" borderId="13" xfId="0" applyFont="1" applyFill="1" applyBorder="1" applyAlignment="1" applyProtection="1">
      <alignment vertical="center" wrapText="1"/>
    </xf>
    <xf numFmtId="0" fontId="10" fillId="2" borderId="14" xfId="0" applyFont="1" applyFill="1" applyBorder="1" applyAlignment="1" applyProtection="1">
      <alignment vertical="center" wrapText="1"/>
    </xf>
    <xf numFmtId="0" fontId="12" fillId="4" borderId="30" xfId="0" applyNumberFormat="1" applyFont="1" applyFill="1" applyBorder="1" applyAlignment="1" applyProtection="1">
      <alignment horizontal="center" vertical="center" wrapText="1"/>
    </xf>
    <xf numFmtId="0" fontId="12" fillId="4" borderId="52" xfId="0" applyNumberFormat="1" applyFont="1" applyFill="1" applyBorder="1" applyAlignment="1" applyProtection="1">
      <alignment horizontal="center" vertical="center" wrapText="1"/>
    </xf>
    <xf numFmtId="0" fontId="12" fillId="4" borderId="53" xfId="0" applyNumberFormat="1" applyFont="1" applyFill="1" applyBorder="1" applyAlignment="1" applyProtection="1">
      <alignment horizontal="center" vertical="center" wrapText="1"/>
    </xf>
    <xf numFmtId="0" fontId="12" fillId="4" borderId="15" xfId="0" applyNumberFormat="1" applyFont="1" applyFill="1" applyBorder="1" applyAlignment="1" applyProtection="1">
      <alignment horizontal="center" vertical="center" wrapText="1"/>
    </xf>
    <xf numFmtId="0" fontId="12" fillId="4" borderId="20" xfId="0" applyNumberFormat="1" applyFont="1" applyFill="1" applyBorder="1" applyAlignment="1" applyProtection="1">
      <alignment horizontal="center" vertical="center" wrapText="1"/>
    </xf>
    <xf numFmtId="0" fontId="12" fillId="4" borderId="25" xfId="0" applyNumberFormat="1" applyFont="1" applyFill="1" applyBorder="1" applyAlignment="1" applyProtection="1">
      <alignment horizontal="center" vertical="center" wrapText="1"/>
    </xf>
    <xf numFmtId="0" fontId="12" fillId="4" borderId="26" xfId="0" applyNumberFormat="1" applyFont="1" applyFill="1" applyBorder="1" applyAlignment="1" applyProtection="1">
      <alignment horizontal="center" vertical="center" wrapText="1"/>
    </xf>
    <xf numFmtId="0" fontId="12" fillId="4" borderId="31" xfId="0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  <xf numFmtId="0" fontId="12" fillId="4" borderId="40" xfId="0" applyNumberFormat="1" applyFont="1" applyFill="1" applyBorder="1" applyAlignment="1" applyProtection="1">
      <alignment horizontal="center" vertical="center" wrapText="1"/>
    </xf>
    <xf numFmtId="0" fontId="12" fillId="4" borderId="24" xfId="0" applyNumberFormat="1" applyFont="1" applyFill="1" applyBorder="1" applyAlignment="1" applyProtection="1">
      <alignment horizontal="center" vertical="center" wrapText="1"/>
    </xf>
    <xf numFmtId="0" fontId="12" fillId="4" borderId="23" xfId="0" applyNumberFormat="1" applyFont="1" applyFill="1" applyBorder="1" applyAlignment="1" applyProtection="1">
      <alignment horizontal="center" vertical="center" wrapText="1"/>
    </xf>
    <xf numFmtId="0" fontId="12" fillId="4" borderId="41" xfId="0" applyNumberFormat="1" applyFont="1" applyFill="1" applyBorder="1" applyAlignment="1" applyProtection="1">
      <alignment horizontal="center" vertical="center" wrapText="1"/>
    </xf>
    <xf numFmtId="0" fontId="12" fillId="4" borderId="29" xfId="0" applyNumberFormat="1" applyFont="1" applyFill="1" applyBorder="1" applyAlignment="1" applyProtection="1">
      <alignment horizontal="center" vertical="center" wrapText="1"/>
    </xf>
    <xf numFmtId="0" fontId="12" fillId="4" borderId="28" xfId="0" applyNumberFormat="1" applyFont="1" applyFill="1" applyBorder="1" applyAlignment="1" applyProtection="1">
      <alignment horizontal="center" vertical="center" wrapText="1"/>
    </xf>
    <xf numFmtId="0" fontId="12" fillId="4" borderId="46" xfId="0" applyNumberFormat="1" applyFont="1" applyFill="1" applyBorder="1" applyAlignment="1" applyProtection="1">
      <alignment horizontal="center" vertical="center" wrapText="1"/>
    </xf>
    <xf numFmtId="0" fontId="12" fillId="4" borderId="47" xfId="0" applyNumberFormat="1" applyFont="1" applyFill="1" applyBorder="1" applyAlignment="1" applyProtection="1">
      <alignment horizontal="center" vertical="center" wrapText="1"/>
    </xf>
    <xf numFmtId="0" fontId="12" fillId="4" borderId="48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right"/>
    </xf>
    <xf numFmtId="49" fontId="0" fillId="4" borderId="0" xfId="0" applyNumberFormat="1" applyFont="1" applyFill="1" applyAlignment="1" applyProtection="1"/>
    <xf numFmtId="0" fontId="12" fillId="4" borderId="12" xfId="0" applyNumberFormat="1" applyFont="1" applyFill="1" applyBorder="1" applyAlignment="1" applyProtection="1">
      <alignment horizontal="center" vertical="center" wrapText="1"/>
    </xf>
    <xf numFmtId="0" fontId="12" fillId="4" borderId="13" xfId="0" applyNumberFormat="1" applyFont="1" applyFill="1" applyBorder="1" applyAlignment="1" applyProtection="1">
      <alignment horizontal="center" vertical="center" wrapText="1"/>
    </xf>
    <xf numFmtId="0" fontId="12" fillId="4" borderId="14" xfId="0" applyNumberFormat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/>
    </xf>
    <xf numFmtId="0" fontId="8" fillId="0" borderId="9" xfId="1" applyFont="1" applyFill="1" applyBorder="1" applyAlignment="1" applyProtection="1">
      <alignment vertical="center"/>
    </xf>
    <xf numFmtId="0" fontId="7" fillId="3" borderId="8" xfId="1" applyFont="1" applyFill="1" applyBorder="1" applyAlignment="1" applyProtection="1">
      <alignment vertical="center"/>
      <protection locked="0"/>
    </xf>
    <xf numFmtId="0" fontId="7" fillId="3" borderId="10" xfId="1" applyFont="1" applyFill="1" applyBorder="1" applyAlignment="1" applyProtection="1">
      <alignment vertical="center"/>
      <protection locked="0"/>
    </xf>
    <xf numFmtId="0" fontId="9" fillId="0" borderId="0" xfId="0" applyNumberFormat="1" applyFont="1" applyAlignment="1" applyProtection="1"/>
    <xf numFmtId="0" fontId="8" fillId="0" borderId="8" xfId="1" applyFont="1" applyFill="1" applyBorder="1" applyAlignment="1" applyProtection="1">
      <alignment vertical="top"/>
    </xf>
    <xf numFmtId="0" fontId="8" fillId="0" borderId="9" xfId="1" applyFont="1" applyFill="1" applyBorder="1" applyAlignment="1" applyProtection="1">
      <alignment vertical="top"/>
    </xf>
    <xf numFmtId="0" fontId="5" fillId="0" borderId="0" xfId="0" applyFont="1" applyFill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Fill="1" applyBorder="1" applyAlignment="1" applyProtection="1">
      <alignment vertical="center"/>
    </xf>
    <xf numFmtId="0" fontId="8" fillId="0" borderId="5" xfId="1" applyFont="1" applyFill="1" applyBorder="1" applyAlignment="1" applyProtection="1">
      <alignment vertical="center"/>
    </xf>
    <xf numFmtId="0" fontId="7" fillId="3" borderId="6" xfId="1" applyFont="1" applyFill="1" applyBorder="1" applyAlignment="1" applyProtection="1">
      <alignment vertical="center"/>
      <protection locked="0"/>
    </xf>
    <xf numFmtId="0" fontId="7" fillId="3" borderId="7" xfId="1" applyFont="1" applyFill="1" applyBorder="1" applyAlignment="1" applyProtection="1">
      <alignment vertical="center"/>
      <protection locked="0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2016_de%20minimis/Juraj%20&#352;anoba,%20Ing/VO/J&#352;_PT%20+%20VO%202016_Predloha_2015_343_v001ab_po%2001.02.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Z4" t="str">
            <v>obstarávateľ</v>
          </cell>
        </row>
        <row r="8">
          <cell r="F8" t="str">
            <v>Tovary</v>
          </cell>
        </row>
        <row r="37">
          <cell r="K37">
            <v>42949</v>
          </cell>
        </row>
        <row r="39">
          <cell r="K39">
            <v>42905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  <row r="111">
          <cell r="C111" t="str">
            <v xml:space="preserve">Príloha č. 2: </v>
          </cell>
          <cell r="E111" t="str">
            <v>Cenová ponuka</v>
          </cell>
        </row>
      </sheetData>
      <sheetData sheetId="5"/>
      <sheetData sheetId="6"/>
      <sheetData sheetId="7"/>
      <sheetData sheetId="8">
        <row r="614">
          <cell r="C614" t="str">
            <v>Kúpna zmluva – Príloha č. 2:</v>
          </cell>
          <cell r="F614" t="str">
            <v>Rozpočet cenovej ponuky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filterMode="1"/>
  <dimension ref="A1:L94"/>
  <sheetViews>
    <sheetView tabSelected="1" view="pageBreakPreview" zoomScaleNormal="100" zoomScaleSheetLayoutView="100" workbookViewId="0">
      <pane ySplit="3" topLeftCell="A4" activePane="bottomLeft" state="frozen"/>
      <selection pane="bottomLeft" activeCell="E28" sqref="E28"/>
    </sheetView>
  </sheetViews>
  <sheetFormatPr defaultColWidth="9.140625" defaultRowHeight="15" x14ac:dyDescent="0.25"/>
  <cols>
    <col min="1" max="1" width="4.7109375" style="14" customWidth="1"/>
    <col min="2" max="2" width="3.28515625" style="15" customWidth="1"/>
    <col min="3" max="3" width="13.7109375" style="14" customWidth="1"/>
    <col min="4" max="4" width="38.5703125" style="14" customWidth="1"/>
    <col min="5" max="6" width="20.7109375" style="14" customWidth="1"/>
    <col min="7" max="7" width="8.7109375" style="14" customWidth="1"/>
    <col min="8" max="8" width="15.7109375" style="14" customWidth="1"/>
    <col min="9" max="9" width="8.7109375" style="14" customWidth="1"/>
    <col min="10" max="10" width="15.7109375" style="14" customWidth="1"/>
    <col min="11" max="11" width="6.5703125" style="14" bestFit="1" customWidth="1"/>
    <col min="12" max="12" width="14.5703125" style="14" bestFit="1" customWidth="1"/>
    <col min="13" max="24" width="9.140625" style="14"/>
    <col min="25" max="25" width="9.42578125" style="14" bestFit="1" customWidth="1"/>
    <col min="26" max="16384" width="9.140625" style="14"/>
  </cols>
  <sheetData>
    <row r="1" spans="1:12" s="1" customFormat="1" x14ac:dyDescent="0.25">
      <c r="A1" s="1">
        <v>1</v>
      </c>
    </row>
    <row r="2" spans="1:12" s="1" customFormat="1" ht="18.75" x14ac:dyDescent="0.25">
      <c r="A2" s="2">
        <v>1</v>
      </c>
      <c r="B2" s="3" t="s">
        <v>0</v>
      </c>
      <c r="C2" s="3"/>
      <c r="D2" s="3"/>
    </row>
    <row r="3" spans="1:12" s="1" customFormat="1" x14ac:dyDescent="0.25">
      <c r="A3" s="1">
        <v>1</v>
      </c>
    </row>
    <row r="4" spans="1:12" s="2" customFormat="1" ht="21" hidden="1" x14ac:dyDescent="0.25">
      <c r="A4" s="2">
        <f>IF(OR([1]summary!$K$39="",[1]summary!$K$39&gt;=[1]summary!$K$37),1,0)*$A$5</f>
        <v>0</v>
      </c>
      <c r="B4" s="4"/>
      <c r="C4" s="5"/>
      <c r="D4" s="5"/>
      <c r="E4" s="5"/>
      <c r="F4" s="5"/>
      <c r="G4" s="5"/>
      <c r="H4" s="5"/>
      <c r="I4" s="5"/>
      <c r="J4" s="6" t="str">
        <f>'[1]Výzva na prieskum trhu'!$C$111</f>
        <v xml:space="preserve">Príloha č. 2: </v>
      </c>
      <c r="L4" s="7" t="s">
        <v>1</v>
      </c>
    </row>
    <row r="5" spans="1:12" s="2" customFormat="1" ht="23.25" x14ac:dyDescent="0.25">
      <c r="A5" s="2">
        <f>IF([1]summary!$F$8=L4,0,1)</f>
        <v>1</v>
      </c>
      <c r="B5" s="107" t="str">
        <f>IF([1]summary!$F$8=$L$4,"",IF(OR([1]summary!$K$39="",[1]summary!$K$39&gt;=[1]summary!$K$37),'[1]Výzva na prieskum trhu'!$B$2,'[1]Súťažné podklady'!$C$614))</f>
        <v>Kúpna zmluva – Príloha č. 2:</v>
      </c>
      <c r="C5" s="107"/>
      <c r="D5" s="107"/>
      <c r="E5" s="107"/>
      <c r="F5" s="107"/>
      <c r="G5" s="107"/>
      <c r="H5" s="107"/>
      <c r="I5" s="107"/>
      <c r="J5" s="107"/>
      <c r="L5" s="7"/>
    </row>
    <row r="6" spans="1:12" s="2" customFormat="1" x14ac:dyDescent="0.25">
      <c r="A6" s="2">
        <f>$A$5</f>
        <v>1</v>
      </c>
      <c r="B6" s="8"/>
      <c r="C6" s="8"/>
      <c r="D6" s="8"/>
      <c r="E6" s="8"/>
      <c r="F6" s="8"/>
      <c r="G6" s="8"/>
      <c r="H6" s="8"/>
      <c r="I6" s="8"/>
      <c r="J6" s="8"/>
      <c r="L6" s="7"/>
    </row>
    <row r="7" spans="1:12" s="2" customFormat="1" ht="23.25" x14ac:dyDescent="0.25">
      <c r="A7" s="2">
        <f>$A$5</f>
        <v>1</v>
      </c>
      <c r="B7" s="107" t="str">
        <f>IF([1]summary!$F$8=$L$4,"",IF(OR([1]summary!$K$39="",[1]summary!$K$39&gt;=[1]summary!$K$37),'[1]Výzva na prieskum trhu'!$E$111,'[1]Súťažné podklady'!$F$614))</f>
        <v>Rozpočet cenovej ponuky</v>
      </c>
      <c r="C7" s="107"/>
      <c r="D7" s="107"/>
      <c r="E7" s="107"/>
      <c r="F7" s="107"/>
      <c r="G7" s="107"/>
      <c r="H7" s="107"/>
      <c r="I7" s="107"/>
      <c r="J7" s="107"/>
      <c r="L7" s="7"/>
    </row>
    <row r="8" spans="1:12" s="1" customFormat="1" x14ac:dyDescent="0.25">
      <c r="A8" s="2">
        <f>$A$5</f>
        <v>1</v>
      </c>
      <c r="B8" s="9"/>
    </row>
    <row r="9" spans="1:12" s="1" customFormat="1" hidden="1" x14ac:dyDescent="0.25">
      <c r="A9" s="1">
        <f>IF(OR([1]summary!$K$39="",[1]summary!$K$39&gt;=[1]summary!$K$37),1,0)</f>
        <v>0</v>
      </c>
      <c r="B9" s="108" t="s">
        <v>2</v>
      </c>
      <c r="C9" s="108"/>
      <c r="D9" s="108"/>
      <c r="E9" s="108"/>
      <c r="F9" s="108"/>
      <c r="G9" s="108"/>
      <c r="H9" s="108"/>
      <c r="I9" s="108"/>
      <c r="J9" s="108"/>
    </row>
    <row r="10" spans="1:12" s="1" customFormat="1" hidden="1" x14ac:dyDescent="0.25">
      <c r="A10" s="1">
        <f t="shared" ref="A10:A24" si="0">$A$9</f>
        <v>0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12" s="1" customFormat="1" hidden="1" x14ac:dyDescent="0.25">
      <c r="A11" s="1">
        <f t="shared" si="0"/>
        <v>0</v>
      </c>
      <c r="B11" s="9"/>
    </row>
    <row r="12" spans="1:12" s="10" customFormat="1" ht="19.5" hidden="1" customHeight="1" thickBot="1" x14ac:dyDescent="0.3">
      <c r="A12" s="1">
        <f t="shared" si="0"/>
        <v>0</v>
      </c>
      <c r="C12" s="109" t="str">
        <f>"Identifikačné údaje "&amp;IF(OR([1]summary!$K$39="",[1]summary!$K$39&gt;=[1]summary!$K$37),"navrhovateľa:","dodávateľa:")</f>
        <v>Identifikačné údaje dodávateľa:</v>
      </c>
      <c r="D12" s="110"/>
      <c r="E12" s="110"/>
      <c r="F12" s="111"/>
    </row>
    <row r="13" spans="1:12" s="10" customFormat="1" ht="19.5" hidden="1" customHeight="1" x14ac:dyDescent="0.25">
      <c r="A13" s="1">
        <f t="shared" si="0"/>
        <v>0</v>
      </c>
      <c r="C13" s="112" t="s">
        <v>3</v>
      </c>
      <c r="D13" s="113"/>
      <c r="E13" s="114"/>
      <c r="F13" s="115"/>
    </row>
    <row r="14" spans="1:12" s="10" customFormat="1" ht="39" hidden="1" customHeight="1" x14ac:dyDescent="0.25">
      <c r="A14" s="1">
        <f t="shared" si="0"/>
        <v>0</v>
      </c>
      <c r="C14" s="105" t="s">
        <v>4</v>
      </c>
      <c r="D14" s="106"/>
      <c r="E14" s="102"/>
      <c r="F14" s="103"/>
    </row>
    <row r="15" spans="1:12" s="10" customFormat="1" ht="19.5" hidden="1" customHeight="1" x14ac:dyDescent="0.25">
      <c r="A15" s="1">
        <f t="shared" si="0"/>
        <v>0</v>
      </c>
      <c r="C15" s="100" t="s">
        <v>5</v>
      </c>
      <c r="D15" s="101"/>
      <c r="E15" s="102"/>
      <c r="F15" s="103"/>
    </row>
    <row r="16" spans="1:12" s="10" customFormat="1" ht="19.5" hidden="1" customHeight="1" x14ac:dyDescent="0.25">
      <c r="A16" s="1">
        <f t="shared" si="0"/>
        <v>0</v>
      </c>
      <c r="C16" s="100" t="s">
        <v>6</v>
      </c>
      <c r="D16" s="101"/>
      <c r="E16" s="102"/>
      <c r="F16" s="103"/>
    </row>
    <row r="17" spans="1:12" s="10" customFormat="1" ht="19.5" hidden="1" customHeight="1" x14ac:dyDescent="0.25">
      <c r="A17" s="1">
        <f t="shared" si="0"/>
        <v>0</v>
      </c>
      <c r="C17" s="100" t="s">
        <v>7</v>
      </c>
      <c r="D17" s="101"/>
      <c r="E17" s="102"/>
      <c r="F17" s="103"/>
    </row>
    <row r="18" spans="1:12" s="10" customFormat="1" ht="19.5" hidden="1" customHeight="1" x14ac:dyDescent="0.25">
      <c r="A18" s="1">
        <f t="shared" si="0"/>
        <v>0</v>
      </c>
      <c r="C18" s="100" t="s">
        <v>8</v>
      </c>
      <c r="D18" s="101"/>
      <c r="E18" s="102"/>
      <c r="F18" s="103"/>
    </row>
    <row r="19" spans="1:12" s="10" customFormat="1" ht="19.5" hidden="1" customHeight="1" x14ac:dyDescent="0.25">
      <c r="A19" s="1">
        <f t="shared" si="0"/>
        <v>0</v>
      </c>
      <c r="C19" s="100" t="s">
        <v>9</v>
      </c>
      <c r="D19" s="101"/>
      <c r="E19" s="102"/>
      <c r="F19" s="103"/>
    </row>
    <row r="20" spans="1:12" s="10" customFormat="1" ht="19.5" hidden="1" customHeight="1" thickBot="1" x14ac:dyDescent="0.3">
      <c r="A20" s="1">
        <f t="shared" si="0"/>
        <v>0</v>
      </c>
      <c r="C20" s="100" t="s">
        <v>10</v>
      </c>
      <c r="D20" s="101"/>
      <c r="E20" s="102"/>
      <c r="F20" s="103"/>
    </row>
    <row r="21" spans="1:12" hidden="1" x14ac:dyDescent="0.25">
      <c r="A21" s="1">
        <f t="shared" si="0"/>
        <v>0</v>
      </c>
      <c r="B21" s="11"/>
      <c r="C21" s="12"/>
      <c r="D21" s="12"/>
      <c r="E21" s="12"/>
      <c r="F21" s="12"/>
      <c r="G21" s="13"/>
    </row>
    <row r="22" spans="1:12" hidden="1" x14ac:dyDescent="0.25">
      <c r="A22" s="1">
        <f t="shared" si="0"/>
        <v>0</v>
      </c>
      <c r="C22" s="13"/>
      <c r="D22" s="13"/>
      <c r="E22" s="13"/>
      <c r="F22" s="13"/>
    </row>
    <row r="23" spans="1:12" ht="18.75" hidden="1" x14ac:dyDescent="0.3">
      <c r="A23" s="1">
        <f t="shared" si="0"/>
        <v>0</v>
      </c>
      <c r="B23" s="104" t="str">
        <f>"Špecifikácia cien v ponuke "&amp;IF(OR([1]summary!$K$39="",[1]summary!$K$39&gt;=[1]summary!$K$37),"navrhovateľa:","dodávateľa:")</f>
        <v>Špecifikácia cien v ponuke dodávateľa:</v>
      </c>
      <c r="C23" s="104"/>
      <c r="D23" s="104"/>
      <c r="E23" s="104"/>
      <c r="F23" s="104"/>
      <c r="G23" s="104"/>
      <c r="H23" s="104"/>
      <c r="I23" s="104"/>
      <c r="J23" s="104"/>
    </row>
    <row r="24" spans="1:12" hidden="1" x14ac:dyDescent="0.25">
      <c r="A24" s="1">
        <f t="shared" si="0"/>
        <v>0</v>
      </c>
    </row>
    <row r="25" spans="1:12" x14ac:dyDescent="0.25">
      <c r="A25" s="10">
        <f t="shared" ref="A25:A88" si="1">$A$5</f>
        <v>1</v>
      </c>
      <c r="B25" s="95" t="s">
        <v>11</v>
      </c>
      <c r="C25" s="95"/>
      <c r="D25" s="96" t="s">
        <v>12</v>
      </c>
      <c r="E25" s="96"/>
      <c r="F25" s="96"/>
      <c r="G25" s="96"/>
      <c r="H25" s="96"/>
      <c r="I25" s="96"/>
      <c r="J25" s="96"/>
      <c r="K25" s="16"/>
      <c r="L25" s="16"/>
    </row>
    <row r="26" spans="1:12" ht="15.75" thickBot="1" x14ac:dyDescent="0.3">
      <c r="A26" s="10">
        <f t="shared" si="1"/>
        <v>1</v>
      </c>
    </row>
    <row r="27" spans="1:12" ht="30" customHeight="1" thickBot="1" x14ac:dyDescent="0.3">
      <c r="A27" s="10">
        <f t="shared" si="1"/>
        <v>1</v>
      </c>
      <c r="B27" s="74" t="s">
        <v>13</v>
      </c>
      <c r="C27" s="75"/>
      <c r="D27" s="76"/>
      <c r="E27" s="17" t="s">
        <v>14</v>
      </c>
      <c r="F27" s="18" t="s">
        <v>15</v>
      </c>
      <c r="G27" s="19" t="s">
        <v>16</v>
      </c>
      <c r="H27" s="20" t="s">
        <v>17</v>
      </c>
      <c r="I27" s="19" t="s">
        <v>18</v>
      </c>
      <c r="J27" s="21" t="s">
        <v>19</v>
      </c>
    </row>
    <row r="28" spans="1:12" ht="30" customHeight="1" thickBot="1" x14ac:dyDescent="0.3">
      <c r="A28" s="10">
        <f t="shared" si="1"/>
        <v>1</v>
      </c>
      <c r="B28" s="97" t="s">
        <v>20</v>
      </c>
      <c r="C28" s="98"/>
      <c r="D28" s="99"/>
      <c r="E28" s="22"/>
      <c r="F28" s="23"/>
      <c r="G28" s="24" t="s">
        <v>21</v>
      </c>
      <c r="H28" s="25"/>
      <c r="I28" s="26">
        <v>1</v>
      </c>
      <c r="J28" s="27" t="str">
        <f>IF(AND(H28&lt;&gt;"",I28&lt;&gt;""),H28*I28,"")</f>
        <v/>
      </c>
    </row>
    <row r="29" spans="1:12" ht="30" customHeight="1" x14ac:dyDescent="0.25">
      <c r="A29" s="10">
        <f t="shared" si="1"/>
        <v>1</v>
      </c>
      <c r="B29" s="80" t="s">
        <v>22</v>
      </c>
      <c r="C29" s="81"/>
      <c r="D29" s="28" t="s">
        <v>23</v>
      </c>
      <c r="E29" s="29" t="s">
        <v>24</v>
      </c>
      <c r="F29" s="30" t="s">
        <v>24</v>
      </c>
      <c r="G29" s="31" t="s">
        <v>24</v>
      </c>
      <c r="H29" s="32"/>
      <c r="I29" s="33">
        <v>1</v>
      </c>
      <c r="J29" s="34" t="str">
        <f t="shared" ref="J29:J31" si="2">IF(AND(H29&lt;&gt;"",I29&lt;&gt;""),H29*I29,"")</f>
        <v/>
      </c>
    </row>
    <row r="30" spans="1:12" ht="30" customHeight="1" x14ac:dyDescent="0.25">
      <c r="A30" s="10">
        <f t="shared" si="1"/>
        <v>1</v>
      </c>
      <c r="B30" s="82"/>
      <c r="C30" s="83"/>
      <c r="D30" s="35" t="s">
        <v>25</v>
      </c>
      <c r="E30" s="36" t="s">
        <v>24</v>
      </c>
      <c r="F30" s="37" t="s">
        <v>24</v>
      </c>
      <c r="G30" s="38" t="s">
        <v>24</v>
      </c>
      <c r="H30" s="39"/>
      <c r="I30" s="40">
        <v>1</v>
      </c>
      <c r="J30" s="41" t="str">
        <f t="shared" si="2"/>
        <v/>
      </c>
    </row>
    <row r="31" spans="1:12" ht="30" customHeight="1" thickBot="1" x14ac:dyDescent="0.3">
      <c r="A31" s="10">
        <f t="shared" si="1"/>
        <v>1</v>
      </c>
      <c r="B31" s="77"/>
      <c r="C31" s="84"/>
      <c r="D31" s="42" t="s">
        <v>26</v>
      </c>
      <c r="E31" s="43" t="s">
        <v>24</v>
      </c>
      <c r="F31" s="44" t="s">
        <v>24</v>
      </c>
      <c r="G31" s="45" t="s">
        <v>24</v>
      </c>
      <c r="H31" s="46"/>
      <c r="I31" s="47">
        <v>1</v>
      </c>
      <c r="J31" s="48" t="str">
        <f t="shared" si="2"/>
        <v/>
      </c>
    </row>
    <row r="32" spans="1:12" ht="30" customHeight="1" thickBot="1" x14ac:dyDescent="0.3">
      <c r="A32" s="10">
        <f t="shared" si="1"/>
        <v>1</v>
      </c>
      <c r="B32" s="49" t="s">
        <v>27</v>
      </c>
      <c r="C32" s="50"/>
      <c r="D32" s="50"/>
      <c r="E32" s="50"/>
      <c r="F32" s="50"/>
      <c r="G32" s="50"/>
      <c r="I32" s="51" t="s">
        <v>28</v>
      </c>
      <c r="J32" s="52" t="str">
        <f>IF(SUM(J28:J31)&gt;0,SUM(J28:J31),"")</f>
        <v/>
      </c>
    </row>
    <row r="33" spans="1:12" x14ac:dyDescent="0.25">
      <c r="A33" s="10">
        <f t="shared" si="1"/>
        <v>1</v>
      </c>
    </row>
    <row r="34" spans="1:12" x14ac:dyDescent="0.25">
      <c r="A34" s="10">
        <f t="shared" si="1"/>
        <v>1</v>
      </c>
    </row>
    <row r="35" spans="1:12" x14ac:dyDescent="0.25">
      <c r="A35" s="10">
        <f t="shared" si="1"/>
        <v>1</v>
      </c>
      <c r="C35" s="53" t="s">
        <v>29</v>
      </c>
      <c r="D35" s="54"/>
    </row>
    <row r="36" spans="1:12" s="55" customFormat="1" x14ac:dyDescent="0.25">
      <c r="A36" s="10">
        <f t="shared" si="1"/>
        <v>1</v>
      </c>
      <c r="C36" s="53"/>
    </row>
    <row r="37" spans="1:12" s="55" customFormat="1" ht="15" customHeight="1" x14ac:dyDescent="0.25">
      <c r="A37" s="10">
        <f t="shared" si="1"/>
        <v>1</v>
      </c>
      <c r="C37" s="53" t="s">
        <v>30</v>
      </c>
      <c r="D37" s="54"/>
      <c r="G37" s="56"/>
      <c r="H37" s="56"/>
      <c r="I37" s="56"/>
      <c r="J37" s="56"/>
    </row>
    <row r="38" spans="1:12" s="55" customFormat="1" x14ac:dyDescent="0.25">
      <c r="A38" s="10">
        <f t="shared" si="1"/>
        <v>1</v>
      </c>
      <c r="F38" s="57"/>
      <c r="G38" s="85" t="str">
        <f>"podpis a pečiatka "&amp;IF(OR([1]summary!$K$39="",[1]summary!$K$39&gt;=[1]summary!$K$37),"navrhovateľa","dodávateľa")</f>
        <v>podpis a pečiatka dodávateľa</v>
      </c>
      <c r="H38" s="85"/>
      <c r="I38" s="85"/>
      <c r="J38" s="85"/>
    </row>
    <row r="39" spans="1:12" x14ac:dyDescent="0.25">
      <c r="A39" s="10">
        <f t="shared" si="1"/>
        <v>1</v>
      </c>
      <c r="B39" s="95" t="s">
        <v>31</v>
      </c>
      <c r="C39" s="95"/>
      <c r="D39" s="96" t="s">
        <v>32</v>
      </c>
      <c r="E39" s="96"/>
      <c r="F39" s="96"/>
      <c r="G39" s="96"/>
      <c r="H39" s="96"/>
      <c r="I39" s="96"/>
      <c r="J39" s="96"/>
      <c r="K39" s="16"/>
      <c r="L39" s="16"/>
    </row>
    <row r="40" spans="1:12" ht="15.75" thickBot="1" x14ac:dyDescent="0.3">
      <c r="A40" s="10">
        <f t="shared" si="1"/>
        <v>1</v>
      </c>
    </row>
    <row r="41" spans="1:12" ht="30" customHeight="1" thickBot="1" x14ac:dyDescent="0.3">
      <c r="A41" s="10">
        <f t="shared" si="1"/>
        <v>1</v>
      </c>
      <c r="B41" s="74" t="s">
        <v>13</v>
      </c>
      <c r="C41" s="75"/>
      <c r="D41" s="76"/>
      <c r="E41" s="17" t="s">
        <v>14</v>
      </c>
      <c r="F41" s="18" t="s">
        <v>15</v>
      </c>
      <c r="G41" s="19" t="s">
        <v>16</v>
      </c>
      <c r="H41" s="20" t="s">
        <v>17</v>
      </c>
      <c r="I41" s="19" t="s">
        <v>18</v>
      </c>
      <c r="J41" s="21" t="s">
        <v>19</v>
      </c>
    </row>
    <row r="42" spans="1:12" ht="30" customHeight="1" thickBot="1" x14ac:dyDescent="0.3">
      <c r="A42" s="10">
        <f t="shared" si="1"/>
        <v>1</v>
      </c>
      <c r="B42" s="97" t="s">
        <v>32</v>
      </c>
      <c r="C42" s="98"/>
      <c r="D42" s="99"/>
      <c r="E42" s="22"/>
      <c r="F42" s="23"/>
      <c r="G42" s="24" t="s">
        <v>21</v>
      </c>
      <c r="H42" s="25"/>
      <c r="I42" s="26">
        <v>1</v>
      </c>
      <c r="J42" s="27" t="str">
        <f>IF(AND(H42&lt;&gt;"",I42&lt;&gt;""),H42*I42,"")</f>
        <v/>
      </c>
    </row>
    <row r="43" spans="1:12" ht="30" customHeight="1" x14ac:dyDescent="0.25">
      <c r="A43" s="10">
        <f t="shared" si="1"/>
        <v>1</v>
      </c>
      <c r="B43" s="80" t="s">
        <v>22</v>
      </c>
      <c r="C43" s="81"/>
      <c r="D43" s="28" t="s">
        <v>23</v>
      </c>
      <c r="E43" s="29" t="s">
        <v>24</v>
      </c>
      <c r="F43" s="30" t="s">
        <v>24</v>
      </c>
      <c r="G43" s="31" t="s">
        <v>24</v>
      </c>
      <c r="H43" s="32"/>
      <c r="I43" s="33">
        <v>1</v>
      </c>
      <c r="J43" s="34" t="str">
        <f t="shared" ref="J43:J45" si="3">IF(AND(H43&lt;&gt;"",I43&lt;&gt;""),H43*I43,"")</f>
        <v/>
      </c>
    </row>
    <row r="44" spans="1:12" ht="30" customHeight="1" x14ac:dyDescent="0.25">
      <c r="A44" s="10">
        <f t="shared" si="1"/>
        <v>1</v>
      </c>
      <c r="B44" s="82"/>
      <c r="C44" s="83"/>
      <c r="D44" s="35" t="s">
        <v>25</v>
      </c>
      <c r="E44" s="36" t="s">
        <v>24</v>
      </c>
      <c r="F44" s="37" t="s">
        <v>24</v>
      </c>
      <c r="G44" s="38" t="s">
        <v>24</v>
      </c>
      <c r="H44" s="39"/>
      <c r="I44" s="40">
        <v>1</v>
      </c>
      <c r="J44" s="41" t="str">
        <f t="shared" si="3"/>
        <v/>
      </c>
    </row>
    <row r="45" spans="1:12" ht="30" customHeight="1" thickBot="1" x14ac:dyDescent="0.3">
      <c r="A45" s="10">
        <f t="shared" si="1"/>
        <v>1</v>
      </c>
      <c r="B45" s="77"/>
      <c r="C45" s="84"/>
      <c r="D45" s="42" t="s">
        <v>26</v>
      </c>
      <c r="E45" s="43" t="s">
        <v>24</v>
      </c>
      <c r="F45" s="44" t="s">
        <v>24</v>
      </c>
      <c r="G45" s="45" t="s">
        <v>24</v>
      </c>
      <c r="H45" s="46"/>
      <c r="I45" s="47">
        <v>1</v>
      </c>
      <c r="J45" s="48" t="str">
        <f t="shared" si="3"/>
        <v/>
      </c>
    </row>
    <row r="46" spans="1:12" ht="30" customHeight="1" thickBot="1" x14ac:dyDescent="0.3">
      <c r="A46" s="10">
        <f t="shared" si="1"/>
        <v>1</v>
      </c>
      <c r="B46" s="49" t="s">
        <v>27</v>
      </c>
      <c r="C46" s="50"/>
      <c r="D46" s="50"/>
      <c r="E46" s="50"/>
      <c r="F46" s="50"/>
      <c r="G46" s="50"/>
      <c r="I46" s="51" t="s">
        <v>28</v>
      </c>
      <c r="J46" s="52" t="str">
        <f>IF(SUM(J42:J45)&gt;0,SUM(J42:J45),"")</f>
        <v/>
      </c>
    </row>
    <row r="47" spans="1:12" x14ac:dyDescent="0.25">
      <c r="A47" s="10">
        <f t="shared" si="1"/>
        <v>1</v>
      </c>
    </row>
    <row r="48" spans="1:12" x14ac:dyDescent="0.25">
      <c r="A48" s="10">
        <f t="shared" si="1"/>
        <v>1</v>
      </c>
    </row>
    <row r="49" spans="1:12" x14ac:dyDescent="0.25">
      <c r="A49" s="10">
        <f t="shared" si="1"/>
        <v>1</v>
      </c>
      <c r="C49" s="53" t="s">
        <v>29</v>
      </c>
      <c r="D49" s="54"/>
    </row>
    <row r="50" spans="1:12" s="55" customFormat="1" x14ac:dyDescent="0.25">
      <c r="A50" s="10">
        <f t="shared" si="1"/>
        <v>1</v>
      </c>
      <c r="C50" s="53"/>
    </row>
    <row r="51" spans="1:12" s="55" customFormat="1" ht="15" customHeight="1" x14ac:dyDescent="0.25">
      <c r="A51" s="10">
        <f t="shared" si="1"/>
        <v>1</v>
      </c>
      <c r="C51" s="53" t="s">
        <v>30</v>
      </c>
      <c r="D51" s="54"/>
      <c r="G51" s="56"/>
      <c r="H51" s="56"/>
      <c r="I51" s="56"/>
      <c r="J51" s="56"/>
    </row>
    <row r="52" spans="1:12" s="55" customFormat="1" x14ac:dyDescent="0.25">
      <c r="A52" s="10">
        <f t="shared" si="1"/>
        <v>1</v>
      </c>
      <c r="F52" s="57"/>
      <c r="G52" s="85" t="str">
        <f>"podpis a pečiatka "&amp;IF(OR([1]summary!$K$39="",[1]summary!$K$39&gt;=[1]summary!$K$37),"navrhovateľa","dodávateľa")</f>
        <v>podpis a pečiatka dodávateľa</v>
      </c>
      <c r="H52" s="85"/>
      <c r="I52" s="85"/>
      <c r="J52" s="85"/>
    </row>
    <row r="53" spans="1:12" x14ac:dyDescent="0.25">
      <c r="A53" s="10">
        <f t="shared" si="1"/>
        <v>1</v>
      </c>
      <c r="B53" s="95" t="s">
        <v>33</v>
      </c>
      <c r="C53" s="95"/>
      <c r="D53" s="96" t="s">
        <v>34</v>
      </c>
      <c r="E53" s="96"/>
      <c r="F53" s="96"/>
      <c r="G53" s="96"/>
      <c r="H53" s="96"/>
      <c r="I53" s="96"/>
      <c r="J53" s="96"/>
      <c r="K53" s="16"/>
      <c r="L53" s="16"/>
    </row>
    <row r="54" spans="1:12" ht="15.75" thickBot="1" x14ac:dyDescent="0.3">
      <c r="A54" s="10">
        <f t="shared" si="1"/>
        <v>1</v>
      </c>
    </row>
    <row r="55" spans="1:12" ht="30" customHeight="1" thickBot="1" x14ac:dyDescent="0.3">
      <c r="A55" s="10">
        <f t="shared" si="1"/>
        <v>1</v>
      </c>
      <c r="B55" s="74" t="s">
        <v>13</v>
      </c>
      <c r="C55" s="75"/>
      <c r="D55" s="76"/>
      <c r="E55" s="17" t="s">
        <v>14</v>
      </c>
      <c r="F55" s="18" t="s">
        <v>15</v>
      </c>
      <c r="G55" s="19" t="s">
        <v>16</v>
      </c>
      <c r="H55" s="20" t="s">
        <v>17</v>
      </c>
      <c r="I55" s="19" t="s">
        <v>18</v>
      </c>
      <c r="J55" s="21" t="s">
        <v>19</v>
      </c>
    </row>
    <row r="56" spans="1:12" ht="30" customHeight="1" thickBot="1" x14ac:dyDescent="0.3">
      <c r="A56" s="10">
        <f t="shared" si="1"/>
        <v>1</v>
      </c>
      <c r="B56" s="97" t="s">
        <v>34</v>
      </c>
      <c r="C56" s="98"/>
      <c r="D56" s="99"/>
      <c r="E56" s="22"/>
      <c r="F56" s="23"/>
      <c r="G56" s="24" t="s">
        <v>21</v>
      </c>
      <c r="H56" s="25"/>
      <c r="I56" s="26">
        <v>1</v>
      </c>
      <c r="J56" s="27" t="str">
        <f>IF(AND(H56&lt;&gt;"",I56&lt;&gt;""),H56*I56,"")</f>
        <v/>
      </c>
    </row>
    <row r="57" spans="1:12" ht="30" customHeight="1" x14ac:dyDescent="0.25">
      <c r="A57" s="10">
        <f t="shared" si="1"/>
        <v>1</v>
      </c>
      <c r="B57" s="80" t="s">
        <v>22</v>
      </c>
      <c r="C57" s="81"/>
      <c r="D57" s="28" t="s">
        <v>23</v>
      </c>
      <c r="E57" s="29" t="s">
        <v>24</v>
      </c>
      <c r="F57" s="30" t="s">
        <v>24</v>
      </c>
      <c r="G57" s="31" t="s">
        <v>24</v>
      </c>
      <c r="H57" s="32"/>
      <c r="I57" s="33">
        <v>1</v>
      </c>
      <c r="J57" s="34" t="str">
        <f t="shared" ref="J57:J59" si="4">IF(AND(H57&lt;&gt;"",I57&lt;&gt;""),H57*I57,"")</f>
        <v/>
      </c>
    </row>
    <row r="58" spans="1:12" ht="30" customHeight="1" x14ac:dyDescent="0.25">
      <c r="A58" s="10">
        <f t="shared" si="1"/>
        <v>1</v>
      </c>
      <c r="B58" s="82"/>
      <c r="C58" s="83"/>
      <c r="D58" s="35" t="s">
        <v>25</v>
      </c>
      <c r="E58" s="36" t="s">
        <v>24</v>
      </c>
      <c r="F58" s="37" t="s">
        <v>24</v>
      </c>
      <c r="G58" s="38" t="s">
        <v>24</v>
      </c>
      <c r="H58" s="39"/>
      <c r="I58" s="40">
        <v>1</v>
      </c>
      <c r="J58" s="41" t="str">
        <f t="shared" si="4"/>
        <v/>
      </c>
    </row>
    <row r="59" spans="1:12" ht="30" customHeight="1" thickBot="1" x14ac:dyDescent="0.3">
      <c r="A59" s="10">
        <f t="shared" si="1"/>
        <v>1</v>
      </c>
      <c r="B59" s="77"/>
      <c r="C59" s="84"/>
      <c r="D59" s="42" t="s">
        <v>26</v>
      </c>
      <c r="E59" s="43" t="s">
        <v>24</v>
      </c>
      <c r="F59" s="44" t="s">
        <v>24</v>
      </c>
      <c r="G59" s="45" t="s">
        <v>24</v>
      </c>
      <c r="H59" s="46"/>
      <c r="I59" s="47">
        <v>1</v>
      </c>
      <c r="J59" s="48" t="str">
        <f t="shared" si="4"/>
        <v/>
      </c>
    </row>
    <row r="60" spans="1:12" ht="30" customHeight="1" thickBot="1" x14ac:dyDescent="0.3">
      <c r="A60" s="10">
        <f t="shared" si="1"/>
        <v>1</v>
      </c>
      <c r="B60" s="49" t="s">
        <v>27</v>
      </c>
      <c r="C60" s="50"/>
      <c r="D60" s="50"/>
      <c r="E60" s="50"/>
      <c r="F60" s="50"/>
      <c r="G60" s="50"/>
      <c r="I60" s="51" t="s">
        <v>28</v>
      </c>
      <c r="J60" s="52" t="str">
        <f>IF(SUM(J56:J59)&gt;0,SUM(J56:J59),"")</f>
        <v/>
      </c>
    </row>
    <row r="61" spans="1:12" x14ac:dyDescent="0.25">
      <c r="A61" s="10">
        <f t="shared" si="1"/>
        <v>1</v>
      </c>
    </row>
    <row r="62" spans="1:12" x14ac:dyDescent="0.25">
      <c r="A62" s="10">
        <f t="shared" si="1"/>
        <v>1</v>
      </c>
    </row>
    <row r="63" spans="1:12" x14ac:dyDescent="0.25">
      <c r="A63" s="10">
        <f t="shared" si="1"/>
        <v>1</v>
      </c>
      <c r="C63" s="53" t="s">
        <v>29</v>
      </c>
      <c r="D63" s="54"/>
    </row>
    <row r="64" spans="1:12" s="55" customFormat="1" x14ac:dyDescent="0.25">
      <c r="A64" s="10">
        <f t="shared" si="1"/>
        <v>1</v>
      </c>
      <c r="C64" s="53"/>
    </row>
    <row r="65" spans="1:12" s="55" customFormat="1" ht="15" customHeight="1" x14ac:dyDescent="0.25">
      <c r="A65" s="10">
        <f t="shared" si="1"/>
        <v>1</v>
      </c>
      <c r="C65" s="53" t="s">
        <v>30</v>
      </c>
      <c r="D65" s="54"/>
      <c r="G65" s="56"/>
      <c r="H65" s="56"/>
      <c r="I65" s="56"/>
      <c r="J65" s="56"/>
    </row>
    <row r="66" spans="1:12" s="55" customFormat="1" x14ac:dyDescent="0.25">
      <c r="A66" s="10">
        <f t="shared" si="1"/>
        <v>1</v>
      </c>
      <c r="F66" s="57"/>
      <c r="G66" s="85" t="str">
        <f>"podpis a pečiatka "&amp;IF(OR([1]summary!$K$39="",[1]summary!$K$39&gt;=[1]summary!$K$37),"navrhovateľa","dodávateľa")</f>
        <v>podpis a pečiatka dodávateľa</v>
      </c>
      <c r="H66" s="85"/>
      <c r="I66" s="85"/>
      <c r="J66" s="85"/>
    </row>
    <row r="67" spans="1:12" x14ac:dyDescent="0.25">
      <c r="A67" s="10">
        <f t="shared" si="1"/>
        <v>1</v>
      </c>
      <c r="B67" s="95" t="s">
        <v>35</v>
      </c>
      <c r="C67" s="95"/>
      <c r="D67" s="96" t="s">
        <v>36</v>
      </c>
      <c r="E67" s="96"/>
      <c r="F67" s="96"/>
      <c r="G67" s="96"/>
      <c r="H67" s="96"/>
      <c r="I67" s="96"/>
      <c r="J67" s="96"/>
      <c r="K67" s="16"/>
      <c r="L67" s="16"/>
    </row>
    <row r="68" spans="1:12" x14ac:dyDescent="0.25">
      <c r="A68" s="10">
        <f t="shared" si="1"/>
        <v>1</v>
      </c>
    </row>
    <row r="69" spans="1:12" x14ac:dyDescent="0.25">
      <c r="A69" s="10">
        <f t="shared" si="1"/>
        <v>1</v>
      </c>
      <c r="B69" s="95" t="s">
        <v>37</v>
      </c>
      <c r="C69" s="95"/>
      <c r="D69" s="96" t="s">
        <v>38</v>
      </c>
      <c r="E69" s="96"/>
      <c r="F69" s="96"/>
      <c r="G69" s="96"/>
      <c r="H69" s="96"/>
      <c r="I69" s="96"/>
      <c r="J69" s="96"/>
    </row>
    <row r="70" spans="1:12" ht="15.75" thickBot="1" x14ac:dyDescent="0.3">
      <c r="A70" s="10">
        <f t="shared" si="1"/>
        <v>1</v>
      </c>
    </row>
    <row r="71" spans="1:12" ht="30" customHeight="1" thickBot="1" x14ac:dyDescent="0.3">
      <c r="A71" s="10">
        <f t="shared" si="1"/>
        <v>1</v>
      </c>
      <c r="B71" s="74" t="s">
        <v>13</v>
      </c>
      <c r="C71" s="75"/>
      <c r="D71" s="76"/>
      <c r="E71" s="17" t="s">
        <v>14</v>
      </c>
      <c r="F71" s="18" t="s">
        <v>15</v>
      </c>
      <c r="G71" s="19" t="s">
        <v>16</v>
      </c>
      <c r="H71" s="20" t="s">
        <v>17</v>
      </c>
      <c r="I71" s="19" t="s">
        <v>18</v>
      </c>
      <c r="J71" s="21" t="s">
        <v>19</v>
      </c>
    </row>
    <row r="72" spans="1:12" ht="30" customHeight="1" x14ac:dyDescent="0.25">
      <c r="A72" s="10">
        <f t="shared" si="1"/>
        <v>1</v>
      </c>
      <c r="B72" s="86" t="s">
        <v>39</v>
      </c>
      <c r="C72" s="87"/>
      <c r="D72" s="88"/>
      <c r="E72" s="58"/>
      <c r="F72" s="59"/>
      <c r="G72" s="31" t="s">
        <v>21</v>
      </c>
      <c r="H72" s="32"/>
      <c r="I72" s="33">
        <v>1</v>
      </c>
      <c r="J72" s="34" t="str">
        <f>IF(AND(H72&lt;&gt;"",I72&lt;&gt;""),H72*I72,"")</f>
        <v/>
      </c>
    </row>
    <row r="73" spans="1:12" ht="45" customHeight="1" x14ac:dyDescent="0.25">
      <c r="A73" s="10">
        <f t="shared" si="1"/>
        <v>1</v>
      </c>
      <c r="B73" s="89" t="s">
        <v>40</v>
      </c>
      <c r="C73" s="90"/>
      <c r="D73" s="91"/>
      <c r="E73" s="60"/>
      <c r="F73" s="61"/>
      <c r="G73" s="62" t="s">
        <v>21</v>
      </c>
      <c r="H73" s="63"/>
      <c r="I73" s="64">
        <v>1</v>
      </c>
      <c r="J73" s="41" t="str">
        <f t="shared" ref="J73:J77" si="5">IF(AND(H73&lt;&gt;"",I73&lt;&gt;""),H73*I73,"")</f>
        <v/>
      </c>
    </row>
    <row r="74" spans="1:12" ht="45" customHeight="1" thickBot="1" x14ac:dyDescent="0.3">
      <c r="A74" s="10">
        <f t="shared" si="1"/>
        <v>1</v>
      </c>
      <c r="B74" s="92" t="s">
        <v>41</v>
      </c>
      <c r="C74" s="93"/>
      <c r="D74" s="94"/>
      <c r="E74" s="65"/>
      <c r="F74" s="66"/>
      <c r="G74" s="62" t="s">
        <v>21</v>
      </c>
      <c r="H74" s="63"/>
      <c r="I74" s="64">
        <v>1</v>
      </c>
      <c r="J74" s="48" t="str">
        <f t="shared" si="5"/>
        <v/>
      </c>
    </row>
    <row r="75" spans="1:12" ht="20.100000000000001" customHeight="1" x14ac:dyDescent="0.25">
      <c r="A75" s="10">
        <f t="shared" si="1"/>
        <v>1</v>
      </c>
      <c r="B75" s="80" t="s">
        <v>22</v>
      </c>
      <c r="C75" s="81"/>
      <c r="D75" s="28" t="s">
        <v>23</v>
      </c>
      <c r="E75" s="29" t="s">
        <v>24</v>
      </c>
      <c r="F75" s="30" t="s">
        <v>24</v>
      </c>
      <c r="G75" s="31" t="s">
        <v>24</v>
      </c>
      <c r="H75" s="32"/>
      <c r="I75" s="33">
        <v>1</v>
      </c>
      <c r="J75" s="67" t="str">
        <f t="shared" si="5"/>
        <v/>
      </c>
    </row>
    <row r="76" spans="1:12" ht="20.100000000000001" customHeight="1" x14ac:dyDescent="0.25">
      <c r="A76" s="10">
        <f t="shared" si="1"/>
        <v>1</v>
      </c>
      <c r="B76" s="82"/>
      <c r="C76" s="83"/>
      <c r="D76" s="35" t="s">
        <v>25</v>
      </c>
      <c r="E76" s="36" t="s">
        <v>24</v>
      </c>
      <c r="F76" s="37" t="s">
        <v>24</v>
      </c>
      <c r="G76" s="38" t="s">
        <v>24</v>
      </c>
      <c r="H76" s="39"/>
      <c r="I76" s="40">
        <v>1</v>
      </c>
      <c r="J76" s="41" t="str">
        <f t="shared" si="5"/>
        <v/>
      </c>
    </row>
    <row r="77" spans="1:12" ht="20.100000000000001" customHeight="1" thickBot="1" x14ac:dyDescent="0.3">
      <c r="A77" s="10">
        <f t="shared" si="1"/>
        <v>1</v>
      </c>
      <c r="B77" s="77"/>
      <c r="C77" s="84"/>
      <c r="D77" s="42" t="s">
        <v>26</v>
      </c>
      <c r="E77" s="43" t="s">
        <v>24</v>
      </c>
      <c r="F77" s="44" t="s">
        <v>24</v>
      </c>
      <c r="G77" s="45" t="s">
        <v>24</v>
      </c>
      <c r="H77" s="46"/>
      <c r="I77" s="47">
        <v>1</v>
      </c>
      <c r="J77" s="48" t="str">
        <f t="shared" si="5"/>
        <v/>
      </c>
    </row>
    <row r="78" spans="1:12" ht="25.5" customHeight="1" thickBot="1" x14ac:dyDescent="0.3">
      <c r="A78" s="10">
        <f t="shared" si="1"/>
        <v>1</v>
      </c>
      <c r="B78" s="49" t="s">
        <v>27</v>
      </c>
      <c r="C78" s="50"/>
      <c r="D78" s="50"/>
      <c r="E78" s="50"/>
      <c r="F78" s="50"/>
      <c r="G78" s="50"/>
      <c r="I78" s="51" t="s">
        <v>28</v>
      </c>
      <c r="J78" s="52" t="str">
        <f>IF(SUM(J72:J77)&gt;0,SUM(J72:J77),"")</f>
        <v/>
      </c>
    </row>
    <row r="79" spans="1:12" x14ac:dyDescent="0.25">
      <c r="A79" s="10">
        <f t="shared" si="1"/>
        <v>1</v>
      </c>
    </row>
    <row r="80" spans="1:12" x14ac:dyDescent="0.25">
      <c r="A80" s="10">
        <f t="shared" si="1"/>
        <v>1</v>
      </c>
    </row>
    <row r="81" spans="1:10" x14ac:dyDescent="0.25">
      <c r="A81" s="10">
        <f t="shared" si="1"/>
        <v>1</v>
      </c>
      <c r="B81" s="95" t="s">
        <v>37</v>
      </c>
      <c r="C81" s="95"/>
      <c r="D81" s="96" t="s">
        <v>42</v>
      </c>
      <c r="E81" s="96"/>
      <c r="F81" s="96"/>
      <c r="G81" s="96"/>
      <c r="H81" s="96"/>
      <c r="I81" s="96"/>
      <c r="J81" s="96"/>
    </row>
    <row r="82" spans="1:10" ht="15.75" thickBot="1" x14ac:dyDescent="0.3">
      <c r="A82" s="10">
        <f t="shared" si="1"/>
        <v>1</v>
      </c>
    </row>
    <row r="83" spans="1:10" ht="30" customHeight="1" thickBot="1" x14ac:dyDescent="0.3">
      <c r="A83" s="10">
        <f t="shared" si="1"/>
        <v>1</v>
      </c>
      <c r="B83" s="74" t="s">
        <v>13</v>
      </c>
      <c r="C83" s="75"/>
      <c r="D83" s="76"/>
      <c r="E83" s="68" t="s">
        <v>14</v>
      </c>
      <c r="F83" s="69" t="s">
        <v>15</v>
      </c>
      <c r="G83" s="70" t="s">
        <v>16</v>
      </c>
      <c r="H83" s="71" t="s">
        <v>17</v>
      </c>
      <c r="I83" s="70" t="s">
        <v>18</v>
      </c>
      <c r="J83" s="72" t="s">
        <v>19</v>
      </c>
    </row>
    <row r="84" spans="1:10" ht="30" customHeight="1" thickBot="1" x14ac:dyDescent="0.3">
      <c r="A84" s="10">
        <f t="shared" si="1"/>
        <v>1</v>
      </c>
      <c r="B84" s="77" t="s">
        <v>43</v>
      </c>
      <c r="C84" s="78"/>
      <c r="D84" s="79"/>
      <c r="E84" s="60"/>
      <c r="F84" s="61"/>
      <c r="G84" s="62" t="s">
        <v>21</v>
      </c>
      <c r="H84" s="63"/>
      <c r="I84" s="64">
        <v>3</v>
      </c>
      <c r="J84" s="73" t="str">
        <f>IF(AND(H84&lt;&gt;"",I84&lt;&gt;""),H84*I84,"")</f>
        <v/>
      </c>
    </row>
    <row r="85" spans="1:10" ht="20.100000000000001" customHeight="1" x14ac:dyDescent="0.25">
      <c r="A85" s="10">
        <f t="shared" si="1"/>
        <v>1</v>
      </c>
      <c r="B85" s="80" t="s">
        <v>22</v>
      </c>
      <c r="C85" s="81"/>
      <c r="D85" s="28" t="s">
        <v>23</v>
      </c>
      <c r="E85" s="29" t="s">
        <v>24</v>
      </c>
      <c r="F85" s="30" t="s">
        <v>24</v>
      </c>
      <c r="G85" s="31" t="s">
        <v>24</v>
      </c>
      <c r="H85" s="32"/>
      <c r="I85" s="33">
        <v>1</v>
      </c>
      <c r="J85" s="34" t="str">
        <f t="shared" ref="J85:J87" si="6">IF(AND(H85&lt;&gt;"",I85&lt;&gt;""),H85*I85,"")</f>
        <v/>
      </c>
    </row>
    <row r="86" spans="1:10" ht="20.100000000000001" customHeight="1" x14ac:dyDescent="0.25">
      <c r="A86" s="10">
        <f t="shared" si="1"/>
        <v>1</v>
      </c>
      <c r="B86" s="82"/>
      <c r="C86" s="83"/>
      <c r="D86" s="35" t="s">
        <v>25</v>
      </c>
      <c r="E86" s="36" t="s">
        <v>24</v>
      </c>
      <c r="F86" s="37" t="s">
        <v>24</v>
      </c>
      <c r="G86" s="38" t="s">
        <v>24</v>
      </c>
      <c r="H86" s="39"/>
      <c r="I86" s="40">
        <v>1</v>
      </c>
      <c r="J86" s="41" t="str">
        <f t="shared" si="6"/>
        <v/>
      </c>
    </row>
    <row r="87" spans="1:10" ht="20.100000000000001" customHeight="1" thickBot="1" x14ac:dyDescent="0.3">
      <c r="A87" s="10">
        <f t="shared" si="1"/>
        <v>1</v>
      </c>
      <c r="B87" s="77"/>
      <c r="C87" s="84"/>
      <c r="D87" s="42" t="s">
        <v>26</v>
      </c>
      <c r="E87" s="43" t="s">
        <v>24</v>
      </c>
      <c r="F87" s="44" t="s">
        <v>24</v>
      </c>
      <c r="G87" s="45" t="s">
        <v>24</v>
      </c>
      <c r="H87" s="46"/>
      <c r="I87" s="47">
        <v>1</v>
      </c>
      <c r="J87" s="48" t="str">
        <f t="shared" si="6"/>
        <v/>
      </c>
    </row>
    <row r="88" spans="1:10" ht="25.5" customHeight="1" thickBot="1" x14ac:dyDescent="0.3">
      <c r="A88" s="10">
        <f t="shared" si="1"/>
        <v>1</v>
      </c>
      <c r="B88" s="49" t="s">
        <v>27</v>
      </c>
      <c r="C88" s="50"/>
      <c r="D88" s="50"/>
      <c r="E88" s="50"/>
      <c r="F88" s="50"/>
      <c r="G88" s="50"/>
      <c r="I88" s="51" t="s">
        <v>28</v>
      </c>
      <c r="J88" s="52" t="str">
        <f>IF(SUM(J84:J87)&gt;0,SUM(J84:J87),"")</f>
        <v/>
      </c>
    </row>
    <row r="89" spans="1:10" x14ac:dyDescent="0.25">
      <c r="A89" s="10">
        <f t="shared" ref="A89:A94" si="7">$A$5</f>
        <v>1</v>
      </c>
    </row>
    <row r="90" spans="1:10" x14ac:dyDescent="0.25">
      <c r="A90" s="10">
        <f t="shared" si="7"/>
        <v>1</v>
      </c>
    </row>
    <row r="91" spans="1:10" x14ac:dyDescent="0.25">
      <c r="A91" s="10">
        <f t="shared" si="7"/>
        <v>1</v>
      </c>
      <c r="C91" s="53" t="s">
        <v>29</v>
      </c>
      <c r="D91" s="54"/>
    </row>
    <row r="92" spans="1:10" s="55" customFormat="1" x14ac:dyDescent="0.25">
      <c r="A92" s="10">
        <f t="shared" si="7"/>
        <v>1</v>
      </c>
      <c r="C92" s="53"/>
    </row>
    <row r="93" spans="1:10" s="55" customFormat="1" ht="15" customHeight="1" x14ac:dyDescent="0.25">
      <c r="A93" s="10">
        <f t="shared" si="7"/>
        <v>1</v>
      </c>
      <c r="C93" s="53" t="s">
        <v>30</v>
      </c>
      <c r="D93" s="54"/>
      <c r="G93" s="56"/>
      <c r="H93" s="56"/>
      <c r="I93" s="56"/>
      <c r="J93" s="56"/>
    </row>
    <row r="94" spans="1:10" s="55" customFormat="1" x14ac:dyDescent="0.25">
      <c r="A94" s="10">
        <f t="shared" si="7"/>
        <v>1</v>
      </c>
      <c r="F94" s="57"/>
      <c r="G94" s="85" t="str">
        <f>"podpis a pečiatka "&amp;IF(OR([1]summary!$K$39="",[1]summary!$K$39&gt;=[1]summary!$K$37),"navrhovateľa","dodávateľa")</f>
        <v>podpis a pečiatka dodávateľa</v>
      </c>
      <c r="H94" s="85"/>
      <c r="I94" s="85"/>
      <c r="J94" s="85"/>
    </row>
  </sheetData>
  <sheetProtection algorithmName="SHA-512" hashValue="CFoEYpQH/8PE8qNacL6tIwyj8L3R0XwNP5dotJwBkbvm9W3B2tPbLj6OHdrmzAA2tx03vR/fC+E28Yi4fnNp0g==" saltValue="EZTqY/LVzNlAc97txmF9Xg==" spinCount="100000" sheet="1" objects="1" scenarios="1" selectLockedCells="1"/>
  <autoFilter ref="A1:A94">
    <filterColumn colId="0">
      <filters>
        <filter val="1"/>
      </filters>
    </filterColumn>
  </autoFilter>
  <mergeCells count="54">
    <mergeCell ref="B5:J5"/>
    <mergeCell ref="B7:J7"/>
    <mergeCell ref="B9:J10"/>
    <mergeCell ref="C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B41:D41"/>
    <mergeCell ref="C20:D20"/>
    <mergeCell ref="E20:F20"/>
    <mergeCell ref="B23:J23"/>
    <mergeCell ref="B25:C25"/>
    <mergeCell ref="D25:J25"/>
    <mergeCell ref="B27:D27"/>
    <mergeCell ref="B28:D28"/>
    <mergeCell ref="B29:C31"/>
    <mergeCell ref="G38:J38"/>
    <mergeCell ref="B39:C39"/>
    <mergeCell ref="D39:J39"/>
    <mergeCell ref="B69:C69"/>
    <mergeCell ref="D69:J69"/>
    <mergeCell ref="B42:D42"/>
    <mergeCell ref="B43:C45"/>
    <mergeCell ref="G52:J52"/>
    <mergeCell ref="B53:C53"/>
    <mergeCell ref="D53:J53"/>
    <mergeCell ref="B55:D55"/>
    <mergeCell ref="B56:D56"/>
    <mergeCell ref="B57:C59"/>
    <mergeCell ref="G66:J66"/>
    <mergeCell ref="B67:C67"/>
    <mergeCell ref="D67:J67"/>
    <mergeCell ref="B83:D83"/>
    <mergeCell ref="B84:D84"/>
    <mergeCell ref="B85:C87"/>
    <mergeCell ref="G94:J94"/>
    <mergeCell ref="B71:D71"/>
    <mergeCell ref="B72:D72"/>
    <mergeCell ref="B73:D73"/>
    <mergeCell ref="B74:D74"/>
    <mergeCell ref="B75:C77"/>
    <mergeCell ref="B81:C81"/>
    <mergeCell ref="D81:J81"/>
  </mergeCells>
  <printOptions horizontalCentered="1"/>
  <pageMargins left="0.39370078740157483" right="0.39370078740157483" top="0.39370078740157483" bottom="0" header="0.31496062992125984" footer="0.31496062992125984"/>
  <pageSetup paperSize="9" scale="85" fitToHeight="1000" orientation="landscape" verticalDpi="360" r:id="rId1"/>
  <rowBreaks count="3" manualBreakCount="3">
    <brk id="38" max="16383" man="1"/>
    <brk id="52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2</vt:lpstr>
      <vt:lpstr>'Príloha č. 2'!Názvy_tlače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Rudolf Horváth</dc:creator>
  <cp:lastModifiedBy>Ing. Rudolf Horváth</cp:lastModifiedBy>
  <dcterms:created xsi:type="dcterms:W3CDTF">2017-08-02T12:08:11Z</dcterms:created>
  <dcterms:modified xsi:type="dcterms:W3CDTF">2017-08-02T12:10:04Z</dcterms:modified>
</cp:coreProperties>
</file>